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0F019BF9-80F4-4DDB-8F76-0C0CA4EB9036}" xr6:coauthVersionLast="47" xr6:coauthVersionMax="47" xr10:uidLastSave="{00000000-0000-0000-0000-000000000000}"/>
  <bookViews>
    <workbookView xWindow="16710" yWindow="60" windowWidth="11925" windowHeight="1537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<sst xmlns="http://schemas.openxmlformats.org/spreadsheetml/2006/main" count="65" uniqueCount="50">
  <si>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</si>
  <si>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</si>
  <si>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</si>
  <si>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</si>
  <si>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</si>
  <si>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</si>
  <si>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</si>
  <si>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</si>
  <si>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</si>
  <si>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</si>
  <si>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</si>
  <si>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</si>
  <si>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</si>
  <si>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</si>
  <si>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</si>
  <si>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</si>
  <si>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</si>
  <si>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</si>
  <si>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</si>
  <si>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</si>
  <si>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</si>
  <si>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</si>
  <si>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</si>
  <si>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</si>
  <si>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</si>
  <si>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</si>
  <si>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</si>
  <si>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</si>
  <si>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</si>
  <si>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</si>
  <si>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</si>
  <si>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</si>
  <si>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</si>
  <si>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</si>
  <si>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</si>
  <si>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</si>
  <si>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GBPUSD</t>
    <phoneticPr fontId="1"/>
  </si>
  <si>
    <t>1H足</t>
    <rPh sb="2" eb="3">
      <t>アシ</t>
    </rPh>
    <phoneticPr fontId="1"/>
  </si>
  <si>
    <t>画像１</t>
    <rPh sb="0" eb="2">
      <t>ガゾウ</t>
    </rPh>
    <phoneticPr fontId="1"/>
  </si>
  <si>
    <t>2022.1.20</t>
    <phoneticPr fontId="1"/>
  </si>
  <si>
    <t>画像1</t>
    <rPh sb="0" eb="2">
      <t>ガゾウ</t>
    </rPh>
    <phoneticPr fontId="1"/>
  </si>
  <si>
    <t>画像2</t>
    <rPh sb="0" eb="2">
      <t>ガゾウ</t>
    </rPh>
    <phoneticPr fontId="1"/>
  </si>
  <si>
    <t>2022.1.13</t>
    <phoneticPr fontId="1"/>
  </si>
  <si>
    <t>画像3</t>
    <rPh sb="0" eb="2">
      <t>ガゾウ</t>
    </rPh>
    <phoneticPr fontId="1"/>
  </si>
  <si>
    <t>2022.1.11</t>
    <phoneticPr fontId="1"/>
  </si>
  <si>
    <t>画像4</t>
    <rPh sb="0" eb="2">
      <t>ガゾウ</t>
    </rPh>
    <phoneticPr fontId="1"/>
  </si>
  <si>
    <t>2022.1.3</t>
    <phoneticPr fontId="1"/>
  </si>
  <si>
    <t>画像5</t>
    <rPh sb="0" eb="2">
      <t>ガゾウ</t>
    </rPh>
    <phoneticPr fontId="1"/>
  </si>
  <si>
    <t>2021.12.31</t>
    <phoneticPr fontId="1"/>
  </si>
  <si>
    <t>FIBの引き方を意識して検証してみました。
この感じで良いのでしょうか？
確認よろしくお願いします。</t>
    <rPh sb="4" eb="5">
      <t>ヒ</t>
    </rPh>
    <rPh sb="6" eb="7">
      <t>カタ</t>
    </rPh>
    <rPh sb="8" eb="10">
      <t>イシキ</t>
    </rPh>
    <rPh sb="12" eb="14">
      <t>ケンショウ</t>
    </rPh>
    <rPh sb="24" eb="25">
      <t>カン</t>
    </rPh>
    <rPh sb="27" eb="28">
      <t>ヨ</t>
    </rPh>
    <rPh sb="37" eb="39">
      <t>カクニン</t>
    </rPh>
    <rPh sb="44" eb="45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</si>
</sst>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0</xdr:row>
      <xdr:rowOff>0</xdr:rowOff>
    </xdr:from>
    <xdr:to>
      <xdr:col>13</xdr:col>
      <xdr:colOff>284077</xdr:colOff>
      <xdr:row>27</xdr:row>
      <xdr:rowOff>56741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9F292FFC-2187-4205-AB88-A54115A1AA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3" y="0"/>
          <a:ext cx="7642139" cy="487877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13</xdr:col>
      <xdr:colOff>297656</xdr:colOff>
      <xdr:row>47</xdr:row>
      <xdr:rowOff>177584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4682F2D2-6DC2-425B-BAF2-B456C061AD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5813" y="5179219"/>
          <a:ext cx="7655718" cy="339227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13</xdr:col>
      <xdr:colOff>273844</xdr:colOff>
      <xdr:row>75</xdr:row>
      <xdr:rowOff>80419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354F98F5-3069-4D55-B51A-D8521776C9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85813" y="8929688"/>
          <a:ext cx="7631906" cy="454526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13</xdr:col>
      <xdr:colOff>427010</xdr:colOff>
      <xdr:row>113</xdr:row>
      <xdr:rowOff>146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46622953-D264-4753-A97B-5D21929CA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85813" y="13930313"/>
          <a:ext cx="7785072" cy="625092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13</xdr:col>
      <xdr:colOff>345281</xdr:colOff>
      <xdr:row>144</xdr:row>
      <xdr:rowOff>166467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6BF309C1-2A32-4A1C-97DA-CEC2BAFEC1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85813" y="20538281"/>
          <a:ext cx="7703343" cy="5345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45" activePane="bottomRight" state="frozen"/>
      <selection pane="topRight" activeCell="B1" sqref="B1"/>
      <selection pane="bottomLeft" activeCell="A9" sqref="A9"/>
      <selection pane="bottomRight" activeCell="P15" sqref="P15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ht="19.5" thickBot="1" x14ac:dyDescent="0.45">
      <c r="A5" s="1" t="s">
        <v>12</v>
      </c>
      <c r="C5" s="29" t="s">
        <v>34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4" t="s">
        <v>3</v>
      </c>
      <c r="H6" s="85"/>
      <c r="I6" s="91"/>
      <c r="J6" s="84" t="s">
        <v>23</v>
      </c>
      <c r="K6" s="85"/>
      <c r="L6" s="91"/>
      <c r="M6" s="84" t="s">
        <v>24</v>
      </c>
      <c r="N6" s="85"/>
      <c r="O6" s="91"/>
    </row>
    <row r="7" spans="1:18" ht="19.5" thickBot="1" x14ac:dyDescent="0.45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23</v>
      </c>
      <c r="K8" s="89"/>
      <c r="L8" s="90"/>
      <c r="M8" s="88"/>
      <c r="N8" s="89"/>
      <c r="O8" s="90"/>
    </row>
    <row r="9" spans="1:18" x14ac:dyDescent="0.4">
      <c r="A9" s="9">
        <v>1</v>
      </c>
      <c r="B9" s="23" t="s">
        <v>39</v>
      </c>
      <c r="C9" s="50">
        <v>1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 t="s">
        <v>40</v>
      </c>
      <c r="Q9" s="40"/>
      <c r="R9" s="40"/>
    </row>
    <row r="10" spans="1:18" x14ac:dyDescent="0.4">
      <c r="A10" s="9">
        <v>2</v>
      </c>
      <c r="B10" s="5" t="s">
        <v>42</v>
      </c>
      <c r="C10" s="47">
        <v>1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 t="s">
        <v>41</v>
      </c>
      <c r="Q10" s="40"/>
      <c r="R10" s="40"/>
    </row>
    <row r="11" spans="1:18" x14ac:dyDescent="0.4">
      <c r="A11" s="9">
        <v>3</v>
      </c>
      <c r="B11" s="5" t="s">
        <v>44</v>
      </c>
      <c r="C11" s="47">
        <v>1</v>
      </c>
      <c r="D11" s="57">
        <v>1.27</v>
      </c>
      <c r="E11" s="58">
        <v>1.5</v>
      </c>
      <c r="F11" s="80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119101.6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6741.5999999999995</v>
      </c>
      <c r="P11" s="40" t="s">
        <v>43</v>
      </c>
      <c r="Q11" s="40"/>
      <c r="R11" s="40"/>
    </row>
    <row r="12" spans="1:18" x14ac:dyDescent="0.4">
      <c r="A12" s="9">
        <v>4</v>
      </c>
      <c r="B12" s="5" t="s">
        <v>46</v>
      </c>
      <c r="C12" s="47">
        <v>2</v>
      </c>
      <c r="D12" s="57">
        <v>1.27</v>
      </c>
      <c r="E12" s="58">
        <v>1.5</v>
      </c>
      <c r="F12" s="59">
        <v>2</v>
      </c>
      <c r="G12" s="22">
        <f t="shared" si="2"/>
        <v>116133.29925355921</v>
      </c>
      <c r="H12" s="22">
        <f t="shared" si="3"/>
        <v>119251.8600625</v>
      </c>
      <c r="I12" s="22">
        <f t="shared" si="4"/>
        <v>126247.69600000001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3573.0480000000002</v>
      </c>
      <c r="M12" s="44">
        <f t="shared" si="8"/>
        <v>4262.2856194592096</v>
      </c>
      <c r="N12" s="45">
        <f t="shared" si="9"/>
        <v>5135.2475625000006</v>
      </c>
      <c r="O12" s="46">
        <f t="shared" si="10"/>
        <v>7146.0960000000005</v>
      </c>
      <c r="P12" s="40" t="s">
        <v>45</v>
      </c>
      <c r="Q12" s="40"/>
      <c r="R12" s="40"/>
    </row>
    <row r="13" spans="1:18" x14ac:dyDescent="0.4">
      <c r="A13" s="9">
        <v>5</v>
      </c>
      <c r="B13" s="5" t="s">
        <v>48</v>
      </c>
      <c r="C13" s="47">
        <v>2</v>
      </c>
      <c r="D13" s="57">
        <v>1.27</v>
      </c>
      <c r="E13" s="58">
        <v>1.5</v>
      </c>
      <c r="F13" s="80">
        <v>2</v>
      </c>
      <c r="G13" s="22">
        <f t="shared" si="2"/>
        <v>120557.97795511982</v>
      </c>
      <c r="H13" s="22">
        <f t="shared" si="3"/>
        <v>124618.19376531249</v>
      </c>
      <c r="I13" s="22">
        <f t="shared" si="4"/>
        <v>133822.55776000003</v>
      </c>
      <c r="J13" s="44">
        <f t="shared" ref="J13:J58" si="11">IF(G12="","",G12*0.03)</f>
        <v>3483.998977606776</v>
      </c>
      <c r="K13" s="45">
        <f t="shared" ref="K13:K58" si="12">IF(H12="","",H12*0.03)</f>
        <v>3577.5558018749998</v>
      </c>
      <c r="L13" s="46">
        <f t="shared" ref="L13:L58" si="13">IF(I12="","",I12*0.03)</f>
        <v>3787.4308800000003</v>
      </c>
      <c r="M13" s="44">
        <f t="shared" ref="M13:M58" si="14">IF(D13="","",J13*D13)</f>
        <v>4424.6787015606051</v>
      </c>
      <c r="N13" s="45">
        <f t="shared" ref="N13:N58" si="15">IF(E13="","",K13*E13)</f>
        <v>5366.3337028124997</v>
      </c>
      <c r="O13" s="46">
        <f t="shared" ref="O13:O58" si="16">IF(F13="","",L13*F13)</f>
        <v>7574.8617600000007</v>
      </c>
      <c r="P13" s="40" t="s">
        <v>47</v>
      </c>
      <c r="Q13" s="40"/>
      <c r="R13" s="40"/>
    </row>
    <row r="14" spans="1:18" x14ac:dyDescent="0.4">
      <c r="A14" s="9">
        <v>6</v>
      </c>
      <c r="B14" s="5"/>
      <c r="C14" s="47"/>
      <c r="D14" s="57"/>
      <c r="E14" s="58"/>
      <c r="F14" s="59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>
        <f t="shared" si="11"/>
        <v>3616.7393386535941</v>
      </c>
      <c r="K14" s="45">
        <f t="shared" si="12"/>
        <v>3738.5458129593744</v>
      </c>
      <c r="L14" s="46">
        <f t="shared" si="13"/>
        <v>4014.6767328000005</v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7"/>
      <c r="E15" s="58"/>
      <c r="F15" s="59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7"/>
      <c r="E16" s="58"/>
      <c r="F16" s="59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7"/>
      <c r="E17" s="58"/>
      <c r="F17" s="59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7"/>
      <c r="E18" s="58"/>
      <c r="F18" s="59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5</v>
      </c>
      <c r="E59" s="7">
        <f>COUNTIF(E9:E58,1.5)</f>
        <v>5</v>
      </c>
      <c r="F59" s="8">
        <f>COUNTIF(F9:F58,2)</f>
        <v>5</v>
      </c>
      <c r="G59" s="70">
        <f>M59+G8</f>
        <v>120557.97795511982</v>
      </c>
      <c r="H59" s="71">
        <f>N59+H8</f>
        <v>124618.19376531249</v>
      </c>
      <c r="I59" s="72">
        <f>O59+I8</f>
        <v>133822.55776</v>
      </c>
      <c r="J59" s="67" t="s">
        <v>31</v>
      </c>
      <c r="K59" s="68" t="e">
        <f>B58-B9</f>
        <v>#VALUE!</v>
      </c>
      <c r="L59" s="69" t="s">
        <v>32</v>
      </c>
      <c r="M59" s="81">
        <f>SUM(M9:M58)</f>
        <v>20557.977955119815</v>
      </c>
      <c r="N59" s="82">
        <f>SUM(N9:N58)</f>
        <v>24618.193765312499</v>
      </c>
      <c r="O59" s="83">
        <f>SUM(O9:O58)</f>
        <v>33822.557760000003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4" t="s">
        <v>30</v>
      </c>
      <c r="H60" s="85"/>
      <c r="I60" s="91"/>
      <c r="J60" s="84" t="s">
        <v>33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35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1.2055797795511982</v>
      </c>
      <c r="H61" s="77">
        <f t="shared" ref="H61" si="21">H59/H8</f>
        <v>1.2461819376531249</v>
      </c>
      <c r="I61" s="78">
        <f>I59/I8</f>
        <v>1.3382255776</v>
      </c>
      <c r="J61" s="65" t="e">
        <f>(G61-100%)*30/K59</f>
        <v>#VALUE!</v>
      </c>
      <c r="K61" s="65" t="e">
        <f>(H61-100%)*30/K59</f>
        <v>#VALUE!</v>
      </c>
      <c r="L61" s="66" t="e">
        <f>(I61-100%)*30/K59</f>
        <v>#VALUE!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9">
        <f t="shared" ref="D62:E62" si="22">D59/(D59+D60+D61)</f>
        <v>1</v>
      </c>
      <c r="E62" s="74">
        <f t="shared" si="22"/>
        <v>1</v>
      </c>
      <c r="F62" s="75">
        <f>F59/(F59+F60+F61)</f>
        <v>1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A116"/>
  <sheetViews>
    <sheetView topLeftCell="A82" zoomScale="80" zoomScaleNormal="80" workbookViewId="0">
      <selection activeCell="A117" sqref="A117"/>
    </sheetView>
  </sheetViews>
  <sheetFormatPr defaultColWidth="8.125" defaultRowHeight="14.25" x14ac:dyDescent="0.4"/>
  <cols>
    <col min="1" max="1" width="10.37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1" spans="1:1" x14ac:dyDescent="0.4">
      <c r="A1" s="53" t="s">
        <v>38</v>
      </c>
    </row>
    <row r="30" spans="1:1" x14ac:dyDescent="0.4">
      <c r="A30" s="53" t="s">
        <v>41</v>
      </c>
    </row>
    <row r="51" spans="1:1" x14ac:dyDescent="0.4">
      <c r="A51" s="53" t="s">
        <v>43</v>
      </c>
    </row>
    <row r="79" spans="1:1" x14ac:dyDescent="0.4">
      <c r="A79" s="53" t="s">
        <v>45</v>
      </c>
    </row>
    <row r="116" spans="1:1" x14ac:dyDescent="0.4">
      <c r="A116" s="53" t="s">
        <v>47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10" sqref="A10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 t="s">
        <v>49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PC</cp:lastModifiedBy>
  <dcterms:created xsi:type="dcterms:W3CDTF">2020-09-18T03:10:57Z</dcterms:created>
  <dcterms:modified xsi:type="dcterms:W3CDTF">2022-01-25T14:01:20Z</dcterms:modified>
</cp:coreProperties>
</file>